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4200" tabRatio="500"/>
  </bookViews>
  <sheets>
    <sheet name="Classification calculator" sheetId="1" r:id="rId1"/>
  </sheets>
  <definedNames>
    <definedName name="Z_9CB84F43_42C4_7D4C_B335_17D8132A19C7_.wvu.Cols" localSheetId="0" hidden="1">'Classification calculator'!$A:$A,'Classification calculator'!$F:$U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I54" i="1"/>
  <c r="J53" i="1"/>
  <c r="J52" i="1"/>
  <c r="D30" i="1"/>
  <c r="I49" i="1"/>
  <c r="I48" i="1"/>
  <c r="I47" i="1"/>
  <c r="I46" i="1"/>
  <c r="I45" i="1"/>
  <c r="I44" i="1"/>
  <c r="I43" i="1"/>
  <c r="I26" i="1"/>
  <c r="I27" i="1"/>
  <c r="E18" i="1"/>
  <c r="D19" i="1"/>
  <c r="I30" i="1"/>
  <c r="E19" i="1"/>
  <c r="D20" i="1"/>
  <c r="I33" i="1"/>
  <c r="E20" i="1"/>
  <c r="D21" i="1"/>
  <c r="I36" i="1"/>
  <c r="E21" i="1"/>
  <c r="D22" i="1"/>
  <c r="I38" i="1"/>
  <c r="E22" i="1"/>
  <c r="E25" i="1"/>
  <c r="I40" i="1"/>
  <c r="D29" i="1"/>
  <c r="E32" i="1"/>
  <c r="E26" i="1"/>
</calcChain>
</file>

<file path=xl/sharedStrings.xml><?xml version="1.0" encoding="utf-8"?>
<sst xmlns="http://schemas.openxmlformats.org/spreadsheetml/2006/main" count="90" uniqueCount="62">
  <si>
    <t>Calculate your TMG supplier qualification for goods and services</t>
  </si>
  <si>
    <t xml:space="preserve"> 1. Set the exchange rate   (1 euro =</t>
  </si>
  <si>
    <t>)</t>
  </si>
  <si>
    <t>Type of application</t>
  </si>
  <si>
    <t>Supply of goods or services</t>
  </si>
  <si>
    <t>2. What kind of qualification do you wish to apply for?</t>
  </si>
  <si>
    <t>Annual Turnover</t>
  </si>
  <si>
    <t>PTS_Manufacturing</t>
  </si>
  <si>
    <t>PTS_no_manufacturing</t>
  </si>
  <si>
    <t>Owned Capital</t>
  </si>
  <si>
    <t>PTS</t>
  </si>
  <si>
    <t>Employees</t>
  </si>
  <si>
    <t>CR</t>
  </si>
  <si>
    <t>Years</t>
  </si>
  <si>
    <t xml:space="preserve">3. Does your company have ISO certification?
</t>
  </si>
  <si>
    <t>Enter your company information</t>
  </si>
  <si>
    <t>Your data</t>
  </si>
  <si>
    <t>Yen values</t>
  </si>
  <si>
    <t>Points</t>
  </si>
  <si>
    <t>4. Annual overall turnover (Euros)</t>
  </si>
  <si>
    <t>5. Owned Capital (Euros)</t>
  </si>
  <si>
    <t>6. Number of employees (Regular only)</t>
  </si>
  <si>
    <t>7. Current ratio (%)</t>
  </si>
  <si>
    <t>8. Years in business (full years)</t>
  </si>
  <si>
    <t>Class</t>
  </si>
  <si>
    <t>Objective score</t>
  </si>
  <si>
    <t>Subjective score (turnover per business category)</t>
  </si>
  <si>
    <t>Standard Contract size</t>
  </si>
  <si>
    <t>Your objective score:</t>
  </si>
  <si>
    <t>Calculation Turnover</t>
  </si>
  <si>
    <t>Group 1</t>
  </si>
  <si>
    <t>A</t>
  </si>
  <si>
    <t>Your Classification:</t>
  </si>
  <si>
    <t>B</t>
  </si>
  <si>
    <t>C</t>
  </si>
  <si>
    <t>Group 2</t>
  </si>
  <si>
    <t>9. Product group (see below)</t>
  </si>
  <si>
    <t>Calculation Owned Capital</t>
  </si>
  <si>
    <t>10. Your sales in this group of business categories</t>
  </si>
  <si>
    <t>Group 3</t>
  </si>
  <si>
    <t>Your subjective classification:</t>
  </si>
  <si>
    <t>Calculation Number of Employees</t>
  </si>
  <si>
    <t>Group</t>
  </si>
  <si>
    <t>General description</t>
  </si>
  <si>
    <t>Group 4</t>
  </si>
  <si>
    <t>Office supplies, furniture and utensils, fuel, gas</t>
  </si>
  <si>
    <t>Calculation CR</t>
  </si>
  <si>
    <t>Rubber, textiles, leather, medical supplies, security services,</t>
  </si>
  <si>
    <t>Machinery, devices, cars, boats, airplanes, trams, steel products, electric wiring, concrete/cement, etc.</t>
  </si>
  <si>
    <t>Calculation YIB</t>
  </si>
  <si>
    <t>Group 5</t>
  </si>
  <si>
    <t>Printing and copying</t>
  </si>
  <si>
    <t>Food supply, information processing, transport, medical services, audio-visual productions, cleaning, sewerage surveying, water treatment management and operations, worker dispatch</t>
  </si>
  <si>
    <t>Calculation classification (objective)</t>
  </si>
  <si>
    <t>Garbage processing, public security, commissioned research/surveys, maintenance, public hygiene</t>
  </si>
  <si>
    <t>Group 6</t>
  </si>
  <si>
    <t>Cleaning of buildings, maintenance of electricity and cooling/heating facilities, areal photography, chart making, leasing</t>
  </si>
  <si>
    <t>©Japan Unlimited, 2016. Disclaimer: No rights can be deriven from this calculation.</t>
  </si>
  <si>
    <t>Calculation classification (subjective)</t>
  </si>
  <si>
    <t>Group 7</t>
  </si>
  <si>
    <t>ISO calculation</t>
  </si>
  <si>
    <t>=ALS(I51=WAAR,(C17*$D$2)*1.03,ALS(I52=WAAR,(C17*$D$2)*1.03,ALS(EN(I51=WAAR,I52=WAAR),(C17*$D$2)*1.06,(C17*$D$2))))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</si>
</sst>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¥&quot;* #,##0_-;\-&quot;¥&quot;* #,##0_-;_-&quot;¥&quot;* &quot;-&quot;_-;_-@_-"/>
    <numFmt numFmtId="164" formatCode="00000"/>
    <numFmt numFmtId="165" formatCode="_-[$¥-804]* #,##0.00_ ;_-[$¥-804]* \-#,##0.00\ ;_-[$¥-804]* &quot;-&quot;??_ ;_-@_ "/>
    <numFmt numFmtId="166" formatCode="_-[$€-2]\ * #,##0.00_-;\-[$€-2]\ * #,##0.00_-;_-[$€-2]\ * &quot;-&quot;??_-;_-@_-"/>
    <numFmt numFmtId="167" formatCode="_-[$¥-804]* #,##0_ ;_-[$¥-804]* \-#,##0\ ;_-[$¥-804]* &quot;-&quot;??_ ;_-@_ "/>
    <numFmt numFmtId="168" formatCode="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Geneva"/>
    </font>
    <font>
      <b/>
      <sz val="16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FFFFC1"/>
      <name val="Calibri"/>
      <scheme val="minor"/>
    </font>
    <font>
      <b/>
      <sz val="16"/>
      <color theme="1"/>
      <name val="Calibri"/>
      <scheme val="minor"/>
    </font>
    <font>
      <b/>
      <sz val="14"/>
      <name val="Calibri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b/>
      <i/>
      <sz val="12"/>
      <color theme="4"/>
      <name val="Calibri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9FB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6">
    <xf numFmtId="0" fontId="0" fillId="0" borderId="0" xfId="0"/>
    <xf numFmtId="0" fontId="0" fillId="4" borderId="4" xfId="0" applyFill="1" applyBorder="1"/>
    <xf numFmtId="0" fontId="0" fillId="5" borderId="0" xfId="0" applyFill="1" applyBorder="1"/>
    <xf numFmtId="0" fontId="0" fillId="5" borderId="5" xfId="0" applyFill="1" applyBorder="1"/>
    <xf numFmtId="0" fontId="2" fillId="5" borderId="0" xfId="0" applyFont="1" applyFill="1" applyBorder="1" applyAlignment="1">
      <alignment horizontal="right" wrapText="1"/>
    </xf>
    <xf numFmtId="0" fontId="5" fillId="6" borderId="6" xfId="3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/>
    <xf numFmtId="0" fontId="0" fillId="0" borderId="0" xfId="0" applyProtection="1">
      <protection locked="0" hidden="1"/>
    </xf>
    <xf numFmtId="164" fontId="0" fillId="5" borderId="0" xfId="0" applyNumberFormat="1" applyFill="1" applyBorder="1"/>
    <xf numFmtId="0" fontId="5" fillId="4" borderId="4" xfId="0" applyFont="1" applyFill="1" applyBorder="1"/>
    <xf numFmtId="165" fontId="0" fillId="0" borderId="0" xfId="0" applyNumberFormat="1"/>
    <xf numFmtId="1" fontId="0" fillId="0" borderId="0" xfId="0" applyNumberFormat="1"/>
    <xf numFmtId="0" fontId="5" fillId="4" borderId="4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5" xfId="0" applyFont="1" applyFill="1" applyBorder="1" applyAlignment="1">
      <alignment horizontal="center"/>
    </xf>
    <xf numFmtId="166" fontId="5" fillId="6" borderId="6" xfId="3" applyNumberFormat="1" applyFont="1" applyFill="1" applyBorder="1" applyProtection="1">
      <protection locked="0"/>
    </xf>
    <xf numFmtId="167" fontId="0" fillId="5" borderId="0" xfId="0" applyNumberFormat="1" applyFill="1" applyBorder="1"/>
    <xf numFmtId="0" fontId="5" fillId="6" borderId="6" xfId="3" applyFont="1" applyFill="1" applyBorder="1" applyProtection="1">
      <protection locked="0"/>
    </xf>
    <xf numFmtId="0" fontId="6" fillId="5" borderId="0" xfId="0" applyFont="1" applyFill="1" applyBorder="1"/>
    <xf numFmtId="0" fontId="0" fillId="5" borderId="5" xfId="0" applyFill="1" applyBorder="1" applyAlignment="1">
      <alignment horizontal="right"/>
    </xf>
    <xf numFmtId="0" fontId="6" fillId="5" borderId="0" xfId="2" applyNumberFormat="1" applyFont="1" applyFill="1" applyBorder="1"/>
    <xf numFmtId="1" fontId="6" fillId="5" borderId="0" xfId="0" applyNumberFormat="1" applyFont="1" applyFill="1" applyBorder="1"/>
    <xf numFmtId="168" fontId="0" fillId="0" borderId="0" xfId="0" applyNumberFormat="1"/>
    <xf numFmtId="0" fontId="5" fillId="5" borderId="0" xfId="0" applyFont="1" applyFill="1" applyBorder="1"/>
    <xf numFmtId="0" fontId="7" fillId="7" borderId="5" xfId="0" applyFont="1" applyFill="1" applyBorder="1" applyAlignment="1">
      <alignment horizontal="center" vertical="center"/>
    </xf>
    <xf numFmtId="42" fontId="0" fillId="0" borderId="0" xfId="1" applyFont="1"/>
    <xf numFmtId="3" fontId="0" fillId="0" borderId="0" xfId="0" applyNumberFormat="1"/>
    <xf numFmtId="0" fontId="0" fillId="0" borderId="0" xfId="0" quotePrefix="1"/>
    <xf numFmtId="0" fontId="8" fillId="6" borderId="6" xfId="1" applyNumberFormat="1" applyFont="1" applyFill="1" applyBorder="1" applyProtection="1">
      <protection locked="0"/>
    </xf>
    <xf numFmtId="0" fontId="5" fillId="5" borderId="0" xfId="0" applyFont="1" applyFill="1" applyBorder="1" applyAlignment="1">
      <alignment wrapText="1"/>
    </xf>
    <xf numFmtId="0" fontId="0" fillId="4" borderId="0" xfId="0" applyFill="1" applyBorder="1"/>
    <xf numFmtId="0" fontId="0" fillId="4" borderId="5" xfId="0" applyFill="1" applyBorder="1"/>
    <xf numFmtId="0" fontId="9" fillId="4" borderId="4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</cellXfs>
  <cellStyles count="4">
    <cellStyle name="20% - Accent3" xfId="3" builtinId="38"/>
    <cellStyle name="Normaal" xfId="0" builtinId="0"/>
    <cellStyle name="Procent" xfId="2" builtinId="5"/>
    <cellStyle name="Valuta [0]" xfId="1" builtin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L$3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fmlaLink="$I$52" lockText="1" noThreeD="1"/>
</file>

<file path=xl/ctrlProps/ctrlProp4.xml><?xml version="1.0" encoding="utf-8"?>
<formControlPr xmlns="http://schemas.microsoft.com/office/spreadsheetml/2009/9/main" objectType="CheckBox" fmlaLink="$I$5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6</xdr:row>
          <xdr:rowOff>127000</xdr:rowOff>
        </xdr:from>
        <xdr:to>
          <xdr:col>1</xdr:col>
          <xdr:colOff>4102100</xdr:colOff>
          <xdr:row>9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Commissioned manufacturing and supply of goods and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25400</xdr:colOff>
          <xdr:row>5</xdr:row>
          <xdr:rowOff>88900</xdr:rowOff>
        </xdr:from>
        <xdr:to>
          <xdr:col>1</xdr:col>
          <xdr:colOff>2832100</xdr:colOff>
          <xdr:row>6</xdr:row>
          <xdr:rowOff>152400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Supply of goods or services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10</xdr:row>
          <xdr:rowOff>88900</xdr:rowOff>
        </xdr:from>
        <xdr:to>
          <xdr:col>1</xdr:col>
          <xdr:colOff>3073400</xdr:colOff>
          <xdr:row>11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11</xdr:row>
          <xdr:rowOff>177800</xdr:rowOff>
        </xdr:from>
        <xdr:to>
          <xdr:col>1</xdr:col>
          <xdr:colOff>2641600</xdr:colOff>
          <xdr:row>13</xdr:row>
          <xdr:rowOff>101600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ISO14001 etc.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56"/>
  <sheetViews>
    <sheetView showGridLines="0" showRowColHeaders="0" tabSelected="1" showRuler="0" view="pageLayout" topLeftCell="B6" workbookViewId="0">
      <selection activeCell="C30" sqref="C30"/>
    </sheetView>
  </sheetViews>
  <sheetFormatPr baseColWidth="10" defaultRowHeight="15" x14ac:dyDescent="0"/>
  <cols>
    <col min="1" max="1" width="0" hidden="1" customWidth="1"/>
    <col min="2" max="2" width="55.33203125" customWidth="1"/>
    <col min="3" max="3" width="32.5" customWidth="1"/>
    <col min="4" max="4" width="18.1640625" customWidth="1"/>
    <col min="6" max="8" width="10.83203125" hidden="1" customWidth="1"/>
    <col min="9" max="9" width="29.83203125" hidden="1" customWidth="1"/>
    <col min="10" max="10" width="15.83203125" hidden="1" customWidth="1"/>
    <col min="11" max="11" width="11.33203125" hidden="1" customWidth="1"/>
    <col min="12" max="12" width="22.5" hidden="1" customWidth="1"/>
    <col min="13" max="13" width="5.33203125" hidden="1" customWidth="1"/>
    <col min="14" max="14" width="10.83203125" hidden="1" customWidth="1"/>
    <col min="15" max="15" width="4.6640625" hidden="1" customWidth="1"/>
    <col min="16" max="16" width="13.6640625" hidden="1" customWidth="1"/>
    <col min="17" max="17" width="7.33203125" hidden="1" customWidth="1"/>
    <col min="18" max="18" width="14.33203125" hidden="1" customWidth="1"/>
    <col min="19" max="19" width="4.5" hidden="1" customWidth="1"/>
    <col min="20" max="20" width="12.83203125" hidden="1" customWidth="1"/>
    <col min="21" max="21" width="10.83203125" hidden="1" customWidth="1"/>
    <col min="23" max="23" width="24.33203125" customWidth="1"/>
  </cols>
  <sheetData>
    <row r="1" spans="2:19" ht="20">
      <c r="B1" s="41" t="s">
        <v>0</v>
      </c>
      <c r="C1" s="42"/>
      <c r="D1" s="42"/>
      <c r="E1" s="43"/>
    </row>
    <row r="2" spans="2:19">
      <c r="B2" s="1"/>
      <c r="C2" s="2"/>
      <c r="D2" s="2"/>
      <c r="E2" s="3"/>
    </row>
    <row r="3" spans="2:19" ht="18">
      <c r="B3" s="1"/>
      <c r="C3" s="4" t="s">
        <v>1</v>
      </c>
      <c r="D3" s="5">
        <v>130</v>
      </c>
      <c r="E3" s="6" t="s">
        <v>2</v>
      </c>
      <c r="I3" t="s">
        <v>3</v>
      </c>
      <c r="L3" s="7">
        <v>2</v>
      </c>
    </row>
    <row r="4" spans="2:19">
      <c r="B4" s="1"/>
      <c r="C4" s="2"/>
      <c r="D4" s="8"/>
      <c r="E4" s="3"/>
      <c r="I4" t="s">
        <v>4</v>
      </c>
    </row>
    <row r="5" spans="2:19" ht="18">
      <c r="B5" s="9" t="s">
        <v>5</v>
      </c>
      <c r="C5" s="2"/>
      <c r="D5" s="2"/>
      <c r="E5" s="3"/>
    </row>
    <row r="6" spans="2:19">
      <c r="B6" s="1"/>
      <c r="C6" s="2"/>
      <c r="D6" s="2"/>
      <c r="E6" s="3"/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10</v>
      </c>
      <c r="P6" t="s">
        <v>12</v>
      </c>
      <c r="Q6" t="s">
        <v>10</v>
      </c>
      <c r="R6" t="s">
        <v>13</v>
      </c>
      <c r="S6" t="s">
        <v>10</v>
      </c>
    </row>
    <row r="7" spans="2:19">
      <c r="B7" s="1"/>
      <c r="C7" s="2"/>
      <c r="D7" s="2"/>
      <c r="E7" s="3"/>
      <c r="I7" s="10">
        <v>100000000000</v>
      </c>
      <c r="J7" s="11">
        <v>60</v>
      </c>
      <c r="K7" s="11">
        <v>55</v>
      </c>
      <c r="L7" s="10">
        <v>3000000000</v>
      </c>
      <c r="M7" s="11">
        <v>10</v>
      </c>
      <c r="N7">
        <v>1000</v>
      </c>
      <c r="O7" s="11">
        <v>5</v>
      </c>
      <c r="P7">
        <v>200</v>
      </c>
      <c r="Q7" s="11">
        <v>20</v>
      </c>
      <c r="R7">
        <v>50</v>
      </c>
      <c r="S7" s="11">
        <v>10</v>
      </c>
    </row>
    <row r="8" spans="2:19">
      <c r="B8" s="1"/>
      <c r="C8" s="2"/>
      <c r="D8" s="2"/>
      <c r="E8" s="3"/>
      <c r="I8" s="10">
        <v>30000000000</v>
      </c>
      <c r="J8" s="11">
        <v>57</v>
      </c>
      <c r="K8" s="11">
        <v>52</v>
      </c>
      <c r="L8" s="10">
        <v>600000000</v>
      </c>
      <c r="M8" s="11">
        <v>9</v>
      </c>
      <c r="N8">
        <v>500</v>
      </c>
      <c r="O8" s="11">
        <v>4</v>
      </c>
      <c r="P8">
        <v>140</v>
      </c>
      <c r="Q8" s="11">
        <v>18</v>
      </c>
      <c r="R8">
        <v>40</v>
      </c>
      <c r="S8" s="11">
        <v>9</v>
      </c>
    </row>
    <row r="9" spans="2:19">
      <c r="B9" s="1"/>
      <c r="C9" s="2"/>
      <c r="D9" s="2"/>
      <c r="E9" s="3"/>
      <c r="I9" s="10">
        <v>10000000000</v>
      </c>
      <c r="J9" s="11">
        <v>54</v>
      </c>
      <c r="K9" s="11">
        <v>49</v>
      </c>
      <c r="L9" s="10">
        <v>200000000</v>
      </c>
      <c r="M9" s="11">
        <v>8</v>
      </c>
      <c r="N9">
        <v>100</v>
      </c>
      <c r="O9" s="11">
        <v>3</v>
      </c>
      <c r="P9">
        <v>130</v>
      </c>
      <c r="Q9" s="11">
        <v>16</v>
      </c>
      <c r="R9">
        <v>30</v>
      </c>
      <c r="S9" s="11">
        <v>8</v>
      </c>
    </row>
    <row r="10" spans="2:19" ht="25" customHeight="1">
      <c r="B10" s="12" t="s">
        <v>14</v>
      </c>
      <c r="C10" s="2"/>
      <c r="D10" s="2"/>
      <c r="E10" s="3"/>
      <c r="I10" s="10">
        <v>5000000000</v>
      </c>
      <c r="J10" s="11">
        <v>51</v>
      </c>
      <c r="K10" s="11">
        <v>46</v>
      </c>
      <c r="L10" s="10">
        <v>100000000</v>
      </c>
      <c r="M10" s="11">
        <v>7</v>
      </c>
      <c r="N10">
        <v>30</v>
      </c>
      <c r="O10" s="11">
        <v>2</v>
      </c>
      <c r="P10">
        <v>120</v>
      </c>
      <c r="Q10" s="11">
        <v>14</v>
      </c>
      <c r="R10">
        <v>25</v>
      </c>
      <c r="S10" s="11">
        <v>7</v>
      </c>
    </row>
    <row r="11" spans="2:19">
      <c r="B11" s="1"/>
      <c r="C11" s="2"/>
      <c r="D11" s="2"/>
      <c r="E11" s="3"/>
      <c r="I11" s="10">
        <v>3000000000</v>
      </c>
      <c r="J11" s="11">
        <v>48</v>
      </c>
      <c r="K11" s="11">
        <v>43</v>
      </c>
      <c r="L11" s="10">
        <v>50000000</v>
      </c>
      <c r="M11" s="11">
        <v>6</v>
      </c>
      <c r="N11" s="11">
        <v>0</v>
      </c>
      <c r="O11" s="11">
        <v>1</v>
      </c>
      <c r="P11">
        <v>110</v>
      </c>
      <c r="Q11" s="11">
        <v>12</v>
      </c>
      <c r="R11">
        <v>20</v>
      </c>
      <c r="S11" s="11">
        <v>6</v>
      </c>
    </row>
    <row r="12" spans="2:19">
      <c r="B12" s="1"/>
      <c r="C12" s="2"/>
      <c r="D12" s="2"/>
      <c r="E12" s="3"/>
      <c r="I12" s="10">
        <v>2000000000</v>
      </c>
      <c r="J12" s="11">
        <v>45</v>
      </c>
      <c r="K12" s="11">
        <v>40</v>
      </c>
      <c r="L12" s="10">
        <v>30000000</v>
      </c>
      <c r="M12" s="11">
        <v>5</v>
      </c>
      <c r="P12">
        <v>100</v>
      </c>
      <c r="Q12" s="11">
        <v>10</v>
      </c>
      <c r="R12">
        <v>15</v>
      </c>
      <c r="S12" s="11">
        <v>5</v>
      </c>
    </row>
    <row r="13" spans="2:19">
      <c r="B13" s="1"/>
      <c r="C13" s="2"/>
      <c r="D13" s="2"/>
      <c r="E13" s="3"/>
      <c r="I13" s="10">
        <v>1000000000</v>
      </c>
      <c r="J13" s="11">
        <v>42</v>
      </c>
      <c r="K13" s="11">
        <v>37</v>
      </c>
      <c r="L13" s="10">
        <v>15000000</v>
      </c>
      <c r="M13" s="11">
        <v>4</v>
      </c>
      <c r="P13">
        <v>90</v>
      </c>
      <c r="Q13" s="11">
        <v>8</v>
      </c>
      <c r="R13">
        <v>10</v>
      </c>
      <c r="S13" s="11">
        <v>4</v>
      </c>
    </row>
    <row r="14" spans="2:19">
      <c r="B14" s="1"/>
      <c r="C14" s="2"/>
      <c r="D14" s="2"/>
      <c r="E14" s="3"/>
      <c r="I14" s="10">
        <v>700000000</v>
      </c>
      <c r="J14" s="11">
        <v>39</v>
      </c>
      <c r="K14" s="11">
        <v>34</v>
      </c>
      <c r="L14" s="10">
        <v>3000000</v>
      </c>
      <c r="M14" s="11">
        <v>3</v>
      </c>
      <c r="P14">
        <v>80</v>
      </c>
      <c r="Q14" s="11">
        <v>6</v>
      </c>
      <c r="R14">
        <v>5</v>
      </c>
      <c r="S14" s="11">
        <v>3</v>
      </c>
    </row>
    <row r="15" spans="2:19">
      <c r="B15" s="1"/>
      <c r="C15" s="2"/>
      <c r="D15" s="2"/>
      <c r="E15" s="3"/>
      <c r="I15" s="10">
        <v>500000000</v>
      </c>
      <c r="J15" s="11">
        <v>36</v>
      </c>
      <c r="K15" s="11">
        <v>31</v>
      </c>
      <c r="L15" s="10">
        <v>1</v>
      </c>
      <c r="M15" s="11">
        <v>2</v>
      </c>
      <c r="P15">
        <v>60</v>
      </c>
      <c r="Q15" s="11">
        <v>4</v>
      </c>
      <c r="R15">
        <v>1</v>
      </c>
      <c r="S15" s="11">
        <v>2</v>
      </c>
    </row>
    <row r="16" spans="2:19" ht="18">
      <c r="B16" s="9" t="s">
        <v>15</v>
      </c>
      <c r="C16" s="2"/>
      <c r="D16" s="2"/>
      <c r="E16" s="3"/>
      <c r="I16" s="10">
        <v>300000000</v>
      </c>
      <c r="J16" s="11">
        <v>33</v>
      </c>
      <c r="K16" s="11">
        <v>28</v>
      </c>
      <c r="L16" s="11">
        <v>0</v>
      </c>
      <c r="M16" s="11">
        <v>0</v>
      </c>
      <c r="P16">
        <v>0</v>
      </c>
      <c r="Q16" s="11">
        <v>2</v>
      </c>
      <c r="S16" s="11">
        <v>0</v>
      </c>
    </row>
    <row r="17" spans="1:34">
      <c r="B17" s="1"/>
      <c r="C17" s="13" t="s">
        <v>16</v>
      </c>
      <c r="D17" s="14" t="s">
        <v>17</v>
      </c>
      <c r="E17" s="15" t="s">
        <v>18</v>
      </c>
      <c r="I17" s="10">
        <v>200000000</v>
      </c>
      <c r="J17" s="11">
        <v>30</v>
      </c>
      <c r="K17" s="11">
        <v>25</v>
      </c>
      <c r="M17" s="11"/>
    </row>
    <row r="18" spans="1:34" ht="18">
      <c r="A18">
        <v>1</v>
      </c>
      <c r="B18" s="9" t="s">
        <v>19</v>
      </c>
      <c r="C18" s="16">
        <v>0</v>
      </c>
      <c r="D18" s="17">
        <f>IF(AND(I52=TRUE,I53=TRUE),(C18*$D$3)*1.06,IF(I52=TRUE,(C18*$D$3)*1.03,IF(I53=TRUE,(C18*$D$3)*1.03,(C18*$D$3))))</f>
        <v>0</v>
      </c>
      <c r="E18" s="3">
        <f>CHOOSE(L3,I26,I27)</f>
        <v>10</v>
      </c>
      <c r="I18" s="10">
        <v>150000000</v>
      </c>
      <c r="J18" s="11">
        <v>27</v>
      </c>
      <c r="K18" s="11">
        <v>22</v>
      </c>
      <c r="M18" s="11"/>
    </row>
    <row r="19" spans="1:34" ht="18">
      <c r="A19">
        <v>3</v>
      </c>
      <c r="B19" s="9" t="s">
        <v>20</v>
      </c>
      <c r="C19" s="16">
        <v>0</v>
      </c>
      <c r="D19" s="17">
        <f>C19*$D$3</f>
        <v>0</v>
      </c>
      <c r="E19" s="3">
        <f>I30</f>
        <v>0</v>
      </c>
      <c r="I19" s="10">
        <v>100000000</v>
      </c>
      <c r="J19" s="11">
        <v>24</v>
      </c>
      <c r="K19" s="11">
        <v>19</v>
      </c>
      <c r="M19" s="11"/>
    </row>
    <row r="20" spans="1:34" ht="18">
      <c r="A20">
        <v>4</v>
      </c>
      <c r="B20" s="9" t="s">
        <v>21</v>
      </c>
      <c r="C20" s="18">
        <v>0</v>
      </c>
      <c r="D20" s="19">
        <f>C20</f>
        <v>0</v>
      </c>
      <c r="E20" s="20" t="str">
        <f>I33</f>
        <v>0</v>
      </c>
      <c r="I20" s="10">
        <v>50000000</v>
      </c>
      <c r="J20" s="11">
        <v>21</v>
      </c>
      <c r="K20" s="11">
        <v>16</v>
      </c>
      <c r="M20" s="11"/>
    </row>
    <row r="21" spans="1:34" ht="18">
      <c r="A21">
        <v>5</v>
      </c>
      <c r="B21" s="9" t="s">
        <v>22</v>
      </c>
      <c r="C21" s="18">
        <v>0</v>
      </c>
      <c r="D21" s="21">
        <f>C21</f>
        <v>0</v>
      </c>
      <c r="E21" s="3">
        <f>I36</f>
        <v>2</v>
      </c>
      <c r="I21" s="10">
        <v>10000000</v>
      </c>
      <c r="J21" s="11">
        <v>18</v>
      </c>
      <c r="K21" s="11">
        <v>13</v>
      </c>
      <c r="M21" s="11"/>
    </row>
    <row r="22" spans="1:34" ht="18">
      <c r="A22">
        <v>6</v>
      </c>
      <c r="B22" s="9" t="s">
        <v>23</v>
      </c>
      <c r="C22" s="18">
        <v>0</v>
      </c>
      <c r="D22" s="22">
        <f>C22</f>
        <v>0</v>
      </c>
      <c r="E22" s="3">
        <f>I38</f>
        <v>0</v>
      </c>
      <c r="I22" s="10">
        <v>0</v>
      </c>
      <c r="J22" s="11">
        <v>15</v>
      </c>
      <c r="K22" s="11">
        <v>10</v>
      </c>
    </row>
    <row r="23" spans="1:34">
      <c r="B23" s="1"/>
      <c r="C23" s="2"/>
      <c r="D23" s="2"/>
      <c r="E23" s="3"/>
      <c r="J23" s="11"/>
    </row>
    <row r="24" spans="1:34">
      <c r="B24" s="1"/>
      <c r="C24" s="2"/>
      <c r="D24" s="2"/>
      <c r="E24" s="3"/>
      <c r="M24" t="s">
        <v>24</v>
      </c>
      <c r="N24" t="s">
        <v>25</v>
      </c>
      <c r="P24" t="s">
        <v>26</v>
      </c>
      <c r="R24" t="s">
        <v>27</v>
      </c>
      <c r="X24" s="23"/>
      <c r="Y24" s="23"/>
      <c r="Z24" s="23"/>
      <c r="AA24" s="23"/>
      <c r="AB24" s="23"/>
    </row>
    <row r="25" spans="1:34" ht="20">
      <c r="B25" s="1"/>
      <c r="C25" s="24" t="s">
        <v>28</v>
      </c>
      <c r="D25" s="2"/>
      <c r="E25" s="25">
        <f>SUM(E18:E24)</f>
        <v>12</v>
      </c>
      <c r="I25" t="s">
        <v>29</v>
      </c>
      <c r="L25" t="s">
        <v>30</v>
      </c>
      <c r="M25" t="s">
        <v>31</v>
      </c>
      <c r="N25">
        <v>70</v>
      </c>
      <c r="P25" s="26">
        <v>100000000</v>
      </c>
      <c r="R25" s="26">
        <v>10000000</v>
      </c>
      <c r="T25" s="27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20">
      <c r="B26" s="1"/>
      <c r="C26" s="24" t="s">
        <v>32</v>
      </c>
      <c r="D26" s="2"/>
      <c r="E26" s="25" t="str">
        <f>I40</f>
        <v>C</v>
      </c>
      <c r="I26" s="28">
        <f>IF(D18&gt;I7,J7,IF(D18&gt;I8,J8,IF(D18&gt;I9,J9,IF(D18&gt;I10,J10,IF(D18&gt;I11,J11,IF(D18&gt;I12,J12,IF(D18&gt;I13,J13,IF(D18&gt;I14,J14,IF(D18&gt;I15,J15,IF(D18&gt;I16,J16,IF(D18&gt;I17,J17,IF(D18&gt;I18,J18,IF(D18&gt;I19,J19,IF(D18&gt;I20,J20,IF(D18&gt;I21,J21,IF(D18&lt;=I21,J22,"doh!"))))))))))))))))</f>
        <v>15</v>
      </c>
      <c r="M26" t="s">
        <v>33</v>
      </c>
      <c r="N26">
        <v>40</v>
      </c>
      <c r="P26" s="26">
        <v>30000000</v>
      </c>
      <c r="R26" s="26">
        <v>3000000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>
      <c r="B27" s="1"/>
      <c r="C27" s="2"/>
      <c r="D27" s="2"/>
      <c r="E27" s="3"/>
      <c r="I27">
        <f>IF(D18&gt;I7,K7,IF(D18&gt;I8,K8,IF(D18&gt;I9,K9,IF(D18&gt;I10,K10,IF(D18&gt;I11,K11,IF(D18&gt;I12,K12,IF(D18&gt;I13,K13,IF(D18&gt;I14,K14,IF(D18&gt;I15,K15,IF(D18&gt;I16,K16,IF(D18&gt;I17,K17,IF(D18&gt;I18,K18,IF(D18&gt;I19,K19,IF(D18&gt;I20,K20,IF(D18&gt;I21,K21,IF(D18&lt;=I21,K22,"doh!"))))))))))))))))</f>
        <v>10</v>
      </c>
      <c r="M27" t="s">
        <v>34</v>
      </c>
      <c r="N27">
        <v>40</v>
      </c>
      <c r="P27" s="26">
        <v>30000000</v>
      </c>
      <c r="R27" s="26">
        <v>3000000</v>
      </c>
    </row>
    <row r="28" spans="1:34">
      <c r="B28" s="1"/>
      <c r="C28" s="2"/>
      <c r="D28" s="19"/>
      <c r="E28" s="3"/>
      <c r="L28" t="s">
        <v>35</v>
      </c>
      <c r="M28" t="s">
        <v>31</v>
      </c>
      <c r="N28">
        <v>70</v>
      </c>
      <c r="P28" s="26">
        <v>200000000</v>
      </c>
      <c r="R28" s="26">
        <v>20000000</v>
      </c>
    </row>
    <row r="29" spans="1:34" ht="18">
      <c r="B29" s="9" t="s">
        <v>36</v>
      </c>
      <c r="C29" s="29">
        <v>1</v>
      </c>
      <c r="D29" s="19">
        <f>C29</f>
        <v>1</v>
      </c>
      <c r="E29" s="3"/>
      <c r="I29" t="s">
        <v>37</v>
      </c>
      <c r="M29" t="s">
        <v>33</v>
      </c>
      <c r="N29">
        <v>40</v>
      </c>
      <c r="P29" s="26">
        <v>30000000</v>
      </c>
      <c r="R29" s="26">
        <v>3000000</v>
      </c>
    </row>
    <row r="30" spans="1:34" ht="18">
      <c r="B30" s="9" t="s">
        <v>38</v>
      </c>
      <c r="C30" s="16">
        <v>0</v>
      </c>
      <c r="D30" s="17">
        <f>$D$3*C30</f>
        <v>0</v>
      </c>
      <c r="E30" s="3"/>
      <c r="I30">
        <f>IF(D19&gt;L7,M7,IF(D19&gt;L8,M8,IF(D19&gt;L9,M9,IF(D19&gt;L10,M10,IF(D19&gt;L11,M11,IF(D19&gt;L12,M12,IF(D19&gt;L13,M13,IF(D19&gt;L14,M14,IF(D19&gt;L15,M15,IF(D19&lt;=L15,M16,"doh!"))))))))))</f>
        <v>0</v>
      </c>
      <c r="M30" t="s">
        <v>34</v>
      </c>
      <c r="N30">
        <v>40</v>
      </c>
      <c r="P30" s="26">
        <v>30000000</v>
      </c>
      <c r="R30" s="26">
        <v>3000000</v>
      </c>
    </row>
    <row r="31" spans="1:34">
      <c r="B31" s="1"/>
      <c r="C31" s="2"/>
      <c r="D31" s="2"/>
      <c r="E31" s="3"/>
      <c r="L31" t="s">
        <v>39</v>
      </c>
      <c r="M31" t="s">
        <v>31</v>
      </c>
      <c r="N31">
        <v>70</v>
      </c>
      <c r="P31" s="26">
        <v>300000000</v>
      </c>
      <c r="R31" s="26">
        <v>30000000</v>
      </c>
    </row>
    <row r="32" spans="1:34" ht="20">
      <c r="B32" s="1"/>
      <c r="C32" s="30" t="s">
        <v>40</v>
      </c>
      <c r="D32" s="2"/>
      <c r="E32" s="25" t="str">
        <f>CHOOSE(D29,I43,I44,I45,I46,I47,I48,I49)</f>
        <v>C</v>
      </c>
      <c r="I32" t="s">
        <v>41</v>
      </c>
      <c r="M32" t="s">
        <v>33</v>
      </c>
      <c r="N32">
        <v>40</v>
      </c>
      <c r="P32" s="26">
        <v>30000000</v>
      </c>
      <c r="R32" s="26">
        <v>3000000</v>
      </c>
    </row>
    <row r="33" spans="2:18">
      <c r="B33" s="1"/>
      <c r="C33" s="31"/>
      <c r="D33" s="31"/>
      <c r="E33" s="32"/>
      <c r="I33" t="str">
        <f>IF(D20&gt;N7,O7,IF(D20&gt;N8,O8,IF(D20&gt;N9,O9,IF(D20&gt;N10,O10,IF(D20&gt;N11,O11,"0")))))</f>
        <v>0</v>
      </c>
      <c r="M33" t="s">
        <v>34</v>
      </c>
      <c r="N33">
        <v>40</v>
      </c>
      <c r="P33" s="26">
        <v>30000000</v>
      </c>
      <c r="R33" s="26">
        <v>3000000</v>
      </c>
    </row>
    <row r="34" spans="2:18">
      <c r="B34" s="33" t="s">
        <v>42</v>
      </c>
      <c r="C34" s="44" t="s">
        <v>43</v>
      </c>
      <c r="D34" s="44"/>
      <c r="E34" s="45"/>
      <c r="L34" t="s">
        <v>44</v>
      </c>
      <c r="M34" t="s">
        <v>31</v>
      </c>
      <c r="N34">
        <v>70</v>
      </c>
      <c r="P34" s="26">
        <v>200000000</v>
      </c>
      <c r="R34" s="26">
        <v>20000000</v>
      </c>
    </row>
    <row r="35" spans="2:18" ht="17" customHeight="1">
      <c r="B35" s="34">
        <v>1</v>
      </c>
      <c r="C35" s="36" t="s">
        <v>45</v>
      </c>
      <c r="D35" s="36"/>
      <c r="E35" s="37"/>
      <c r="I35" t="s">
        <v>46</v>
      </c>
      <c r="M35" t="s">
        <v>33</v>
      </c>
      <c r="N35">
        <v>40</v>
      </c>
      <c r="P35" s="26">
        <v>30000000</v>
      </c>
      <c r="R35" s="26">
        <v>3000000</v>
      </c>
    </row>
    <row r="36" spans="2:18" ht="14" customHeight="1">
      <c r="B36" s="34">
        <v>2</v>
      </c>
      <c r="C36" s="36" t="s">
        <v>47</v>
      </c>
      <c r="D36" s="36"/>
      <c r="E36" s="37"/>
      <c r="I36">
        <f>IF(D21&gt;P7,Q7,IF(D21&gt;P8,Q8,IF(D21&gt;P9,Q9,IF(D21&gt;P10,Q10,IF(D21&gt;P11,Q11,IF(D21&gt;P12,Q12,IF(D21&gt;P13,Q13,IF(D21&gt;P14,Q14,IF(D21&gt;P15,Q15,IF(D21&lt;=P15,Q16,"doh!"))))))))))</f>
        <v>2</v>
      </c>
      <c r="M36" t="s">
        <v>34</v>
      </c>
      <c r="N36">
        <v>40</v>
      </c>
      <c r="P36" s="26">
        <v>30000000</v>
      </c>
      <c r="R36" s="26">
        <v>3000000</v>
      </c>
    </row>
    <row r="37" spans="2:18" ht="30" customHeight="1">
      <c r="B37" s="34">
        <v>3</v>
      </c>
      <c r="C37" s="36" t="s">
        <v>48</v>
      </c>
      <c r="D37" s="36"/>
      <c r="E37" s="37"/>
      <c r="I37" t="s">
        <v>49</v>
      </c>
      <c r="L37" t="s">
        <v>50</v>
      </c>
      <c r="M37" t="s">
        <v>31</v>
      </c>
      <c r="N37">
        <v>70</v>
      </c>
      <c r="P37" s="26">
        <v>300000000</v>
      </c>
      <c r="R37" s="26">
        <v>30000000</v>
      </c>
    </row>
    <row r="38" spans="2:18">
      <c r="B38" s="34">
        <v>4</v>
      </c>
      <c r="C38" s="36" t="s">
        <v>51</v>
      </c>
      <c r="D38" s="36"/>
      <c r="E38" s="37"/>
      <c r="I38">
        <f>IF(D22&gt;R7,S7,IF(D22&gt;R8,S8,IF(D22&gt;R9,S9,IF(D22&gt;R10,S10,IF(D22&gt;R11,S11,IF(D22&gt;R12,S12,IF(D22&gt;R13,S13,IF(D22&gt;R14,S14,IF(D22&gt;R15,S15,IF(D22&lt;=R15,S16,"doh!"))))))))))</f>
        <v>0</v>
      </c>
      <c r="M38" t="s">
        <v>33</v>
      </c>
      <c r="N38">
        <v>40</v>
      </c>
      <c r="P38" s="26">
        <v>50000000</v>
      </c>
      <c r="R38" s="26">
        <v>5000000</v>
      </c>
    </row>
    <row r="39" spans="2:18" ht="45" customHeight="1">
      <c r="B39" s="34">
        <v>5</v>
      </c>
      <c r="C39" s="36" t="s">
        <v>52</v>
      </c>
      <c r="D39" s="36"/>
      <c r="E39" s="37"/>
      <c r="I39" t="s">
        <v>53</v>
      </c>
      <c r="M39" t="s">
        <v>34</v>
      </c>
      <c r="N39">
        <v>40</v>
      </c>
      <c r="P39" s="26">
        <v>50000000</v>
      </c>
      <c r="R39" s="26">
        <v>5000000</v>
      </c>
    </row>
    <row r="40" spans="2:18" ht="32" customHeight="1">
      <c r="B40" s="34">
        <v>6</v>
      </c>
      <c r="C40" s="36" t="s">
        <v>54</v>
      </c>
      <c r="D40" s="36"/>
      <c r="E40" s="37"/>
      <c r="I40" t="str">
        <f>IF(E25&gt;=70,"A",IF(E25&gt;=40,"B",IF(E25&lt;40,"C","-")))</f>
        <v>C</v>
      </c>
      <c r="L40" t="s">
        <v>55</v>
      </c>
      <c r="M40" t="s">
        <v>31</v>
      </c>
      <c r="N40">
        <v>70</v>
      </c>
      <c r="P40" s="26">
        <v>300000000</v>
      </c>
      <c r="R40" s="26">
        <v>30000000</v>
      </c>
    </row>
    <row r="41" spans="2:18" ht="46" customHeight="1">
      <c r="B41" s="35">
        <v>7</v>
      </c>
      <c r="C41" s="38" t="s">
        <v>56</v>
      </c>
      <c r="D41" s="38"/>
      <c r="E41" s="39"/>
      <c r="M41" t="s">
        <v>33</v>
      </c>
      <c r="N41">
        <v>40</v>
      </c>
      <c r="P41" s="26">
        <v>100000000</v>
      </c>
      <c r="R41" s="26">
        <v>10000000</v>
      </c>
    </row>
    <row r="42" spans="2:18">
      <c r="B42" s="40" t="s">
        <v>57</v>
      </c>
      <c r="C42" s="40"/>
      <c r="D42" s="40"/>
      <c r="E42" s="40"/>
      <c r="I42" t="s">
        <v>58</v>
      </c>
      <c r="M42" t="s">
        <v>34</v>
      </c>
      <c r="N42">
        <v>40</v>
      </c>
      <c r="P42" s="26">
        <v>100000000</v>
      </c>
      <c r="R42" s="26">
        <v>10000000</v>
      </c>
    </row>
    <row r="43" spans="2:18">
      <c r="H43" t="s">
        <v>30</v>
      </c>
      <c r="I43" t="str">
        <f>IF($D$30&gt;P25,"A",IF($D$30&gt;P26,"B","C"))</f>
        <v>C</v>
      </c>
      <c r="L43" t="s">
        <v>59</v>
      </c>
      <c r="M43" t="s">
        <v>31</v>
      </c>
      <c r="N43">
        <v>70</v>
      </c>
      <c r="P43" s="26">
        <v>500000000</v>
      </c>
      <c r="R43" s="26">
        <v>50000000</v>
      </c>
    </row>
    <row r="44" spans="2:18">
      <c r="H44" t="s">
        <v>35</v>
      </c>
      <c r="I44" t="str">
        <f>IF($D$30&gt;P28,"A",IF($D$30&gt;P29,"B","C"))</f>
        <v>C</v>
      </c>
      <c r="M44" t="s">
        <v>33</v>
      </c>
      <c r="N44">
        <v>40</v>
      </c>
      <c r="P44" s="26">
        <v>100000000</v>
      </c>
      <c r="R44" s="26">
        <v>10000000</v>
      </c>
    </row>
    <row r="45" spans="2:18">
      <c r="H45" t="s">
        <v>39</v>
      </c>
      <c r="I45" t="str">
        <f>IF($D$30&gt;P31,"A",IF($D$30&gt;P32,"B","C"))</f>
        <v>C</v>
      </c>
      <c r="M45" t="s">
        <v>34</v>
      </c>
      <c r="N45">
        <v>40</v>
      </c>
      <c r="P45" s="26">
        <v>100000000</v>
      </c>
      <c r="R45" s="26">
        <v>10000000</v>
      </c>
    </row>
    <row r="46" spans="2:18">
      <c r="H46" t="s">
        <v>44</v>
      </c>
      <c r="I46" t="str">
        <f>IF($D$30&gt;P34,"A",IF($D$30&gt;P35,"B","C"))</f>
        <v>C</v>
      </c>
    </row>
    <row r="47" spans="2:18">
      <c r="H47" t="s">
        <v>50</v>
      </c>
      <c r="I47" t="str">
        <f>IF($D$30&gt;P37,"A",IF($D$30&gt;P38,"B","C"))</f>
        <v>C</v>
      </c>
    </row>
    <row r="48" spans="2:18">
      <c r="H48" t="s">
        <v>55</v>
      </c>
      <c r="I48" t="str">
        <f>IF($D$30&gt;P40,"A",IF($D$30&gt;P41,"B","C"))</f>
        <v>C</v>
      </c>
    </row>
    <row r="49" spans="8:10">
      <c r="H49" t="s">
        <v>59</v>
      </c>
      <c r="I49" t="str">
        <f>IF($D$30&gt;P43,"A",IF($D$30&gt;P44,"B","C"))</f>
        <v>C</v>
      </c>
    </row>
    <row r="51" spans="8:10">
      <c r="I51" t="s">
        <v>60</v>
      </c>
    </row>
    <row r="52" spans="8:10">
      <c r="H52">
        <v>9001</v>
      </c>
      <c r="I52" s="7" t="b">
        <v>0</v>
      </c>
      <c r="J52" s="10">
        <f>D18*0.03</f>
        <v>0</v>
      </c>
    </row>
    <row r="53" spans="8:10">
      <c r="H53">
        <v>14001</v>
      </c>
      <c r="I53" s="7" t="b">
        <v>0</v>
      </c>
      <c r="J53" s="10">
        <f>D18*0.03</f>
        <v>0</v>
      </c>
    </row>
    <row r="54" spans="8:10">
      <c r="I54" s="7" t="b">
        <f>IF(AND(I52=TRUE,I53=TRUE),D18*0.06)</f>
        <v>0</v>
      </c>
    </row>
    <row r="56" spans="8:10">
      <c r="I56" s="28" t="s">
        <v>61</v>
      </c>
    </row>
  </sheetData>
  <sheetProtection password="E4F7" sheet="1" objects="1" scenarios="1" selectLockedCells="1"/>
  <mergeCells count="10">
    <mergeCell ref="C39:E39"/>
    <mergeCell ref="C40:E40"/>
    <mergeCell ref="C41:E41"/>
    <mergeCell ref="B42:E42"/>
    <mergeCell ref="B1:E1"/>
    <mergeCell ref="C34:E34"/>
    <mergeCell ref="C35:E35"/>
    <mergeCell ref="C36:E36"/>
    <mergeCell ref="C37:E37"/>
    <mergeCell ref="C38:E38"/>
  </mergeCells>
  <phoneticPr fontId="12" type="noConversion"/>
  <dataValidations count="1">
    <dataValidation type="whole" allowBlank="1" showInputMessage="1" showErrorMessage="1" sqref="C29">
      <formula1>1</formula1>
      <formula2>7</formula2>
    </dataValidation>
  </dataValidations>
  <pageMargins left="0.75000000000000011" right="0.75000000000000011" top="1" bottom="1" header="0.5" footer="0.5"/>
  <pageSetup paperSize="9" scale="6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Option Button 1">
              <controlPr defaultSize="0" autoFill="0" autoLine="0" autoPict="0">
                <anchor moveWithCells="1">
                  <from>
                    <xdr:col>1</xdr:col>
                    <xdr:colOff>25400</xdr:colOff>
                    <xdr:row>6</xdr:row>
                    <xdr:rowOff>127000</xdr:rowOff>
                  </from>
                  <to>
                    <xdr:col>1</xdr:col>
                    <xdr:colOff>4102100</xdr:colOff>
                    <xdr:row>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>
                  <from>
                    <xdr:col>1</xdr:col>
                    <xdr:colOff>25400</xdr:colOff>
                    <xdr:row>5</xdr:row>
                    <xdr:rowOff>88900</xdr:rowOff>
                  </from>
                  <to>
                    <xdr:col>1</xdr:col>
                    <xdr:colOff>2832100</xdr:colOff>
                    <xdr:row>6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12700</xdr:colOff>
                    <xdr:row>10</xdr:row>
                    <xdr:rowOff>88900</xdr:rowOff>
                  </from>
                  <to>
                    <xdr:col>1</xdr:col>
                    <xdr:colOff>3073400</xdr:colOff>
                    <xdr:row>11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25400</xdr:colOff>
                    <xdr:row>11</xdr:row>
                    <xdr:rowOff>177800</xdr:rowOff>
                  </from>
                  <to>
                    <xdr:col>1</xdr:col>
                    <xdr:colOff>2641600</xdr:colOff>
                    <xdr:row>13</xdr:row>
                    <xdr:rowOff>101600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Classification calculator</vt:lpstr>
    </vt:vector>
  </TitlesOfParts>
  <Company>Japan Unlimited - Consultants &amp; Liaisons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Lyckle Griek</dc:creator>
  <cp:lastModifiedBy>Lyckle Griek</cp:lastModifiedBy>
  <dcterms:created xsi:type="dcterms:W3CDTF">2016-02-15T14:51:14Z</dcterms:created>
  <dcterms:modified xsi:type="dcterms:W3CDTF">2016-02-17T09:55:58Z</dcterms:modified>
</cp:coreProperties>
</file>